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tvilia\Documents\Nino\"/>
    </mc:Choice>
  </mc:AlternateContent>
  <xr:revisionPtr revIDLastSave="0" documentId="8_{4C88BE09-E830-4811-BE06-ABE2AAE04B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llroom Data" sheetId="1" r:id="rId1"/>
  </sheets>
  <definedNames>
    <definedName name="_xlnm.Print_Area" localSheetId="0">'Ballroom Data'!$B$2:$Y$47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2" i="1"/>
  <c r="E12" i="1" l="1"/>
  <c r="K53" i="1" l="1"/>
  <c r="L53" i="1" s="1"/>
  <c r="K52" i="1"/>
  <c r="L52" i="1" s="1"/>
  <c r="K51" i="1"/>
  <c r="L51" i="1" s="1"/>
  <c r="F41" i="1" l="1"/>
  <c r="E41" i="1"/>
  <c r="K16" i="1"/>
  <c r="L16" i="1" s="1"/>
  <c r="G42" i="1" l="1"/>
  <c r="G41" i="1"/>
  <c r="G43" i="1" s="1"/>
  <c r="E35" i="1" l="1"/>
  <c r="I29" i="1"/>
  <c r="I35" i="1" l="1"/>
  <c r="J30" i="1"/>
  <c r="J29" i="1"/>
  <c r="I28" i="1"/>
  <c r="J28" i="1"/>
  <c r="I13" i="1"/>
  <c r="K7" i="1" l="1"/>
  <c r="K23" i="1" l="1"/>
  <c r="L23" i="1" s="1"/>
  <c r="K24" i="1"/>
  <c r="L24" i="1" s="1"/>
  <c r="K25" i="1"/>
  <c r="L25" i="1" s="1"/>
  <c r="K26" i="1"/>
  <c r="L26" i="1" s="1"/>
  <c r="K27" i="1"/>
  <c r="L27" i="1" s="1"/>
  <c r="K31" i="1"/>
  <c r="L31" i="1" s="1"/>
  <c r="K32" i="1"/>
  <c r="L32" i="1" s="1"/>
  <c r="K33" i="1"/>
  <c r="L33" i="1" s="1"/>
  <c r="K34" i="1"/>
  <c r="L34" i="1" s="1"/>
  <c r="K22" i="1"/>
  <c r="L22" i="1" s="1"/>
  <c r="L7" i="1"/>
  <c r="K8" i="1"/>
  <c r="L8" i="1" s="1"/>
  <c r="K9" i="1"/>
  <c r="L9" i="1" s="1"/>
  <c r="K10" i="1"/>
  <c r="L10" i="1" s="1"/>
  <c r="K11" i="1"/>
  <c r="L11" i="1" s="1"/>
  <c r="K14" i="1"/>
  <c r="L14" i="1" s="1"/>
  <c r="K35" i="1" l="1"/>
  <c r="L35" i="1" s="1"/>
  <c r="I30" i="1"/>
  <c r="K30" i="1" s="1"/>
  <c r="K29" i="1"/>
  <c r="K28" i="1"/>
  <c r="K13" i="1"/>
  <c r="K12" i="1"/>
  <c r="O20" i="1" l="1"/>
  <c r="P20" i="1"/>
  <c r="Q20" i="1"/>
  <c r="R20" i="1"/>
  <c r="S20" i="1"/>
  <c r="T20" i="1"/>
  <c r="U20" i="1"/>
  <c r="V20" i="1"/>
  <c r="W20" i="1"/>
  <c r="X20" i="1"/>
  <c r="Y20" i="1"/>
  <c r="W35" i="1"/>
  <c r="T35" i="1"/>
  <c r="S35" i="1"/>
  <c r="Q35" i="1"/>
  <c r="O35" i="1"/>
  <c r="F35" i="1" l="1"/>
  <c r="F30" i="1"/>
  <c r="F29" i="1"/>
  <c r="F28" i="1"/>
  <c r="F13" i="1"/>
  <c r="F42" i="1" l="1"/>
  <c r="F43" i="1" s="1"/>
  <c r="F44" i="1" l="1"/>
  <c r="F45" i="1" s="1"/>
  <c r="E30" i="1"/>
  <c r="L30" i="1" s="1"/>
  <c r="E29" i="1"/>
  <c r="L29" i="1" s="1"/>
  <c r="E28" i="1"/>
  <c r="L28" i="1" s="1"/>
  <c r="E13" i="1"/>
  <c r="L13" i="1" s="1"/>
  <c r="L12" i="1"/>
  <c r="E43" i="1" l="1"/>
  <c r="E45" i="1" s="1"/>
  <c r="E42" i="1"/>
  <c r="E44" i="1" s="1"/>
</calcChain>
</file>

<file path=xl/sharedStrings.xml><?xml version="1.0" encoding="utf-8"?>
<sst xmlns="http://schemas.openxmlformats.org/spreadsheetml/2006/main" count="203" uniqueCount="86">
  <si>
    <t>Pre-Function</t>
  </si>
  <si>
    <t>AREA SF</t>
  </si>
  <si>
    <t>Concierge Lounge</t>
  </si>
  <si>
    <t>Terrace</t>
  </si>
  <si>
    <t>2nd Floor MS</t>
  </si>
  <si>
    <t>2nd Floor MS + Terrace</t>
  </si>
  <si>
    <t>Total 1st &amp; 2nd Floor MS</t>
  </si>
  <si>
    <t>Total 1st &amp; 2nd, MS + TER</t>
  </si>
  <si>
    <t>Aqua Vista A - C</t>
  </si>
  <si>
    <t>Aqua Vista A - B</t>
  </si>
  <si>
    <t>Venice</t>
  </si>
  <si>
    <t>Lago Bay</t>
  </si>
  <si>
    <t>Granada</t>
  </si>
  <si>
    <t>De Sota</t>
  </si>
  <si>
    <t>Cordova</t>
  </si>
  <si>
    <t>Castilla</t>
  </si>
  <si>
    <t>Barcelona</t>
  </si>
  <si>
    <t>Bahia</t>
  </si>
  <si>
    <t>MR 2 - 3 (Barcelona / Bahia)</t>
  </si>
  <si>
    <t>MR 2-4 (Barcelona/Bahia, Castilla)</t>
  </si>
  <si>
    <t>MR 2 - 5 (Bahia/Barcelona/Castilla/Cordova)</t>
  </si>
  <si>
    <t>MR 8 - 9 (Lago Bay / Venice)</t>
  </si>
  <si>
    <t>Theatre</t>
  </si>
  <si>
    <t>H-Square</t>
  </si>
  <si>
    <t>TS 8x10</t>
  </si>
  <si>
    <t>TS 10x10</t>
  </si>
  <si>
    <t>11' 10"</t>
  </si>
  <si>
    <t>TS =  Trade Show</t>
  </si>
  <si>
    <t>Reception</t>
  </si>
  <si>
    <t>Capacity</t>
  </si>
  <si>
    <t>* A conference layout is recommended for room sizes of 1000 SF or less</t>
  </si>
  <si>
    <t>* A trade show layout is recommended for room sizes larger than 1500 SF</t>
  </si>
  <si>
    <t>* A hollow square layout is recommended for room sizes between 300 and 2000 SF</t>
  </si>
  <si>
    <t>https://www.cvent.com/en/supplier-network/finding-meeting-and-event-space</t>
  </si>
  <si>
    <t>1st Floor Meeting Space</t>
  </si>
  <si>
    <t>2nd Floor Meeting Space</t>
  </si>
  <si>
    <t>SR 30"</t>
  </si>
  <si>
    <t>SR 18"</t>
  </si>
  <si>
    <t>SR - School Room 18" or 30"</t>
  </si>
  <si>
    <t>Tablet / Chair</t>
  </si>
  <si>
    <t>U - Shape</t>
  </si>
  <si>
    <t>n/a</t>
  </si>
  <si>
    <t>Banquet</t>
  </si>
  <si>
    <t>Conference</t>
  </si>
  <si>
    <t>Ceiling Height H</t>
  </si>
  <si>
    <t>Ceiling Heght L</t>
  </si>
  <si>
    <t>15'</t>
  </si>
  <si>
    <t>18'</t>
  </si>
  <si>
    <t>7' 6"</t>
  </si>
  <si>
    <t>7' 8"</t>
  </si>
  <si>
    <t>8' 8"</t>
  </si>
  <si>
    <t>16'</t>
  </si>
  <si>
    <t>14'</t>
  </si>
  <si>
    <t>Aqua Vista A</t>
  </si>
  <si>
    <t>Aqua Vista B</t>
  </si>
  <si>
    <t>Aqua Vista C</t>
  </si>
  <si>
    <t>Aqua Vista D</t>
  </si>
  <si>
    <t>Total SQ FT &amp; Capacity</t>
  </si>
  <si>
    <t>9'</t>
  </si>
  <si>
    <t>8'</t>
  </si>
  <si>
    <t>Le Meridien Dania Beach Ballroom Square Feet  &amp; Seating Capacity</t>
  </si>
  <si>
    <t>Width in feet</t>
  </si>
  <si>
    <t>Length in feet</t>
  </si>
  <si>
    <t>VAR        Plans / Jarred</t>
  </si>
  <si>
    <t>"New" Length in feet</t>
  </si>
  <si>
    <t>"New" Width in feet</t>
  </si>
  <si>
    <t>VAR           Plans / Jarred</t>
  </si>
  <si>
    <t>1st Floor, inlcuding PDR &amp;  PF</t>
  </si>
  <si>
    <t>11'</t>
  </si>
  <si>
    <t>10' 2"</t>
  </si>
  <si>
    <t>DCOTA</t>
  </si>
  <si>
    <t>ATRIUM A</t>
  </si>
  <si>
    <t>50'</t>
  </si>
  <si>
    <t>ATRIUM B</t>
  </si>
  <si>
    <t>ATRIUM C</t>
  </si>
  <si>
    <t xml:space="preserve">AREA SF </t>
  </si>
  <si>
    <r>
      <t xml:space="preserve">AREA SF </t>
    </r>
    <r>
      <rPr>
        <b/>
        <sz val="11"/>
        <color rgb="FFFF0000"/>
        <rFont val="Arial Nova"/>
        <family val="2"/>
      </rPr>
      <t>(Plans)</t>
    </r>
  </si>
  <si>
    <r>
      <t>AREA SF</t>
    </r>
    <r>
      <rPr>
        <b/>
        <sz val="11"/>
        <color rgb="FFFF0000"/>
        <rFont val="Arial Nova"/>
        <family val="2"/>
      </rPr>
      <t xml:space="preserve"> (Jarred)</t>
    </r>
  </si>
  <si>
    <r>
      <t>7 Isles Exec. Boardroom</t>
    </r>
    <r>
      <rPr>
        <sz val="9"/>
        <color theme="1"/>
        <rFont val="Arial Nova"/>
        <family val="2"/>
      </rPr>
      <t xml:space="preserve"> </t>
    </r>
    <r>
      <rPr>
        <sz val="10"/>
        <color theme="1"/>
        <rFont val="Arial Nova"/>
        <family val="2"/>
      </rPr>
      <t>TV-mount</t>
    </r>
  </si>
  <si>
    <t>NOTES</t>
  </si>
  <si>
    <t>MAIN BALLROOM - Aqua Vista</t>
  </si>
  <si>
    <t>JR. BALLROOM - Riviera Ballroom</t>
  </si>
  <si>
    <r>
      <t xml:space="preserve">PDR </t>
    </r>
    <r>
      <rPr>
        <sz val="10"/>
        <color theme="1"/>
        <rFont val="Arial Nova"/>
        <family val="2"/>
      </rPr>
      <t>TV-mount</t>
    </r>
  </si>
  <si>
    <t>The Library</t>
  </si>
  <si>
    <t>The Library Lounge</t>
  </si>
  <si>
    <t>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</si>
</sst>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GriffithGothic Light"/>
      <family val="3"/>
    </font>
    <font>
      <sz val="16"/>
      <name val="GriffithGothic Bold"/>
      <family val="3"/>
    </font>
    <font>
      <u/>
      <sz val="11"/>
      <color theme="10"/>
      <name val="Calibri"/>
      <family val="2"/>
      <scheme val="minor"/>
    </font>
    <font>
      <sz val="11"/>
      <color theme="0"/>
      <name val="GriffithGothic Light"/>
      <family val="3"/>
    </font>
    <font>
      <sz val="11"/>
      <color rgb="FFFF0000"/>
      <name val="GriffithGothic Light"/>
      <family val="3"/>
    </font>
    <font>
      <sz val="20"/>
      <name val="Arial Nova"/>
      <family val="2"/>
    </font>
    <font>
      <sz val="16"/>
      <name val="Arial Nova"/>
      <family val="2"/>
    </font>
    <font>
      <b/>
      <sz val="11"/>
      <color theme="1"/>
      <name val="Arial Nova"/>
      <family val="2"/>
    </font>
    <font>
      <b/>
      <sz val="11"/>
      <color rgb="FFFF0000"/>
      <name val="Arial Nova"/>
      <family val="2"/>
    </font>
    <font>
      <b/>
      <sz val="7"/>
      <color rgb="FFFF0000"/>
      <name val="Arial Nova"/>
      <family val="2"/>
    </font>
    <font>
      <b/>
      <sz val="10"/>
      <color rgb="FFFF0000"/>
      <name val="Arial Nova"/>
      <family val="2"/>
    </font>
    <font>
      <sz val="11"/>
      <color theme="1"/>
      <name val="Arial Nova"/>
      <family val="2"/>
    </font>
    <font>
      <sz val="11"/>
      <color rgb="FFFF0000"/>
      <name val="Arial Nova"/>
      <family val="2"/>
    </font>
    <font>
      <b/>
      <sz val="8"/>
      <color theme="1"/>
      <name val="Arial Nova"/>
      <family val="2"/>
    </font>
    <font>
      <sz val="8"/>
      <color theme="1"/>
      <name val="Arial Nova"/>
      <family val="2"/>
    </font>
    <font>
      <sz val="9"/>
      <color theme="1"/>
      <name val="Arial Nova"/>
      <family val="2"/>
    </font>
    <font>
      <b/>
      <sz val="11"/>
      <name val="Arial Nova"/>
      <family val="2"/>
    </font>
    <font>
      <sz val="11"/>
      <name val="Arial Nova"/>
      <family val="2"/>
    </font>
    <font>
      <b/>
      <sz val="10"/>
      <color theme="1"/>
      <name val="Arial Nova"/>
      <family val="2"/>
    </font>
    <font>
      <b/>
      <sz val="9"/>
      <color theme="1"/>
      <name val="Arial Nova"/>
      <family val="2"/>
    </font>
    <font>
      <sz val="10"/>
      <color theme="1"/>
      <name val="Arial Nova"/>
      <family val="2"/>
    </font>
    <font>
      <u/>
      <sz val="11"/>
      <color theme="10"/>
      <name val="Arial Nova"/>
      <family val="2"/>
    </font>
    <font>
      <sz val="10.5"/>
      <color theme="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vertical="center"/>
    </xf>
    <xf numFmtId="0" fontId="0" fillId="3" borderId="5" xfId="0" applyFill="1" applyBorder="1"/>
    <xf numFmtId="3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2" fillId="3" borderId="0" xfId="0" applyFont="1" applyFill="1"/>
    <xf numFmtId="0" fontId="22" fillId="4" borderId="0" xfId="1" applyFont="1" applyFill="1" applyBorder="1" applyAlignment="1"/>
    <xf numFmtId="0" fontId="23" fillId="4" borderId="0" xfId="0" applyFont="1" applyFill="1"/>
    <xf numFmtId="0" fontId="23" fillId="3" borderId="0" xfId="0" applyFont="1" applyFill="1"/>
    <xf numFmtId="0" fontId="12" fillId="3" borderId="1" xfId="0" applyFont="1" applyFill="1" applyBorder="1"/>
    <xf numFmtId="0" fontId="19" fillId="3" borderId="1" xfId="0" applyFont="1" applyFill="1" applyBorder="1"/>
    <xf numFmtId="0" fontId="8" fillId="3" borderId="19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3" fontId="8" fillId="3" borderId="22" xfId="0" applyNumberFormat="1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3" fontId="13" fillId="3" borderId="22" xfId="0" applyNumberFormat="1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7" fillId="3" borderId="0" xfId="0" applyFont="1" applyFill="1" applyAlignment="1">
      <alignment vertical="center"/>
    </xf>
    <xf numFmtId="3" fontId="8" fillId="5" borderId="1" xfId="0" applyNumberFormat="1" applyFont="1" applyFill="1" applyBorder="1"/>
    <xf numFmtId="0" fontId="8" fillId="5" borderId="1" xfId="0" applyFont="1" applyFill="1" applyBorder="1"/>
    <xf numFmtId="0" fontId="12" fillId="5" borderId="1" xfId="0" applyFont="1" applyFill="1" applyBorder="1"/>
    <xf numFmtId="3" fontId="13" fillId="5" borderId="1" xfId="0" applyNumberFormat="1" applyFont="1" applyFill="1" applyBorder="1"/>
    <xf numFmtId="0" fontId="14" fillId="5" borderId="1" xfId="0" applyFont="1" applyFill="1" applyBorder="1"/>
    <xf numFmtId="0" fontId="8" fillId="5" borderId="19" xfId="0" applyFont="1" applyFill="1" applyBorder="1"/>
    <xf numFmtId="3" fontId="12" fillId="3" borderId="1" xfId="0" applyNumberFormat="1" applyFont="1" applyFill="1" applyBorder="1"/>
    <xf numFmtId="3" fontId="13" fillId="3" borderId="1" xfId="0" applyNumberFormat="1" applyFont="1" applyFill="1" applyBorder="1"/>
    <xf numFmtId="0" fontId="14" fillId="3" borderId="1" xfId="0" applyFont="1" applyFill="1" applyBorder="1"/>
    <xf numFmtId="0" fontId="14" fillId="3" borderId="19" xfId="0" applyFont="1" applyFill="1" applyBorder="1"/>
    <xf numFmtId="3" fontId="12" fillId="6" borderId="1" xfId="0" applyNumberFormat="1" applyFont="1" applyFill="1" applyBorder="1"/>
    <xf numFmtId="0" fontId="12" fillId="6" borderId="1" xfId="0" applyFont="1" applyFill="1" applyBorder="1"/>
    <xf numFmtId="3" fontId="13" fillId="6" borderId="1" xfId="0" applyNumberFormat="1" applyFont="1" applyFill="1" applyBorder="1"/>
    <xf numFmtId="0" fontId="14" fillId="6" borderId="1" xfId="0" applyFont="1" applyFill="1" applyBorder="1"/>
    <xf numFmtId="3" fontId="12" fillId="6" borderId="19" xfId="0" applyNumberFormat="1" applyFont="1" applyFill="1" applyBorder="1"/>
    <xf numFmtId="3" fontId="8" fillId="3" borderId="1" xfId="0" applyNumberFormat="1" applyFont="1" applyFill="1" applyBorder="1"/>
    <xf numFmtId="0" fontId="8" fillId="3" borderId="1" xfId="0" applyFont="1" applyFill="1" applyBorder="1"/>
    <xf numFmtId="0" fontId="8" fillId="3" borderId="19" xfId="0" applyFont="1" applyFill="1" applyBorder="1"/>
    <xf numFmtId="0" fontId="12" fillId="3" borderId="4" xfId="0" applyFont="1" applyFill="1" applyBorder="1"/>
    <xf numFmtId="0" fontId="12" fillId="3" borderId="2" xfId="0" applyFont="1" applyFill="1" applyBorder="1"/>
    <xf numFmtId="0" fontId="12" fillId="3" borderId="20" xfId="0" applyFont="1" applyFill="1" applyBorder="1"/>
    <xf numFmtId="0" fontId="13" fillId="3" borderId="1" xfId="0" applyFont="1" applyFill="1" applyBorder="1"/>
    <xf numFmtId="0" fontId="15" fillId="3" borderId="1" xfId="0" applyFont="1" applyFill="1" applyBorder="1"/>
    <xf numFmtId="3" fontId="18" fillId="3" borderId="22" xfId="0" applyNumberFormat="1" applyFont="1" applyFill="1" applyBorder="1"/>
    <xf numFmtId="0" fontId="18" fillId="3" borderId="22" xfId="0" applyFont="1" applyFill="1" applyBorder="1"/>
    <xf numFmtId="0" fontId="18" fillId="3" borderId="23" xfId="0" applyFont="1" applyFill="1" applyBorder="1"/>
    <xf numFmtId="0" fontId="18" fillId="3" borderId="24" xfId="0" applyFont="1" applyFill="1" applyBorder="1"/>
    <xf numFmtId="0" fontId="18" fillId="3" borderId="25" xfId="0" applyFont="1" applyFill="1" applyBorder="1"/>
    <xf numFmtId="3" fontId="8" fillId="6" borderId="1" xfId="0" applyNumberFormat="1" applyFont="1" applyFill="1" applyBorder="1"/>
    <xf numFmtId="0" fontId="8" fillId="6" borderId="1" xfId="0" applyFont="1" applyFill="1" applyBorder="1"/>
    <xf numFmtId="0" fontId="20" fillId="6" borderId="1" xfId="0" applyFont="1" applyFill="1" applyBorder="1"/>
    <xf numFmtId="1" fontId="20" fillId="6" borderId="1" xfId="0" applyNumberFormat="1" applyFont="1" applyFill="1" applyBorder="1"/>
    <xf numFmtId="0" fontId="13" fillId="6" borderId="1" xfId="0" applyFont="1" applyFill="1" applyBorder="1"/>
    <xf numFmtId="0" fontId="14" fillId="6" borderId="19" xfId="0" applyFont="1" applyFill="1" applyBorder="1"/>
    <xf numFmtId="0" fontId="8" fillId="6" borderId="19" xfId="0" applyFont="1" applyFill="1" applyBorder="1"/>
    <xf numFmtId="0" fontId="8" fillId="3" borderId="4" xfId="0" applyFont="1" applyFill="1" applyBorder="1"/>
    <xf numFmtId="0" fontId="8" fillId="3" borderId="2" xfId="0" applyFont="1" applyFill="1" applyBorder="1"/>
    <xf numFmtId="0" fontId="8" fillId="3" borderId="20" xfId="0" applyFont="1" applyFill="1" applyBorder="1"/>
    <xf numFmtId="3" fontId="8" fillId="0" borderId="22" xfId="0" applyNumberFormat="1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3" borderId="0" xfId="0" applyFont="1" applyFill="1" applyAlignment="1">
      <alignment vertical="center" wrapText="1"/>
    </xf>
    <xf numFmtId="0" fontId="19" fillId="3" borderId="6" xfId="0" applyFont="1" applyFill="1" applyBorder="1"/>
    <xf numFmtId="0" fontId="19" fillId="3" borderId="7" xfId="0" applyFont="1" applyFill="1" applyBorder="1"/>
    <xf numFmtId="0" fontId="19" fillId="3" borderId="8" xfId="0" applyFont="1" applyFill="1" applyBorder="1"/>
    <xf numFmtId="3" fontId="8" fillId="3" borderId="19" xfId="0" applyNumberFormat="1" applyFont="1" applyFill="1" applyBorder="1"/>
    <xf numFmtId="3" fontId="12" fillId="3" borderId="0" xfId="0" applyNumberFormat="1" applyFont="1" applyFill="1"/>
    <xf numFmtId="3" fontId="8" fillId="0" borderId="1" xfId="0" applyNumberFormat="1" applyFont="1" applyBorder="1"/>
    <xf numFmtId="3" fontId="8" fillId="0" borderId="19" xfId="0" applyNumberFormat="1" applyFont="1" applyBorder="1"/>
    <xf numFmtId="3" fontId="8" fillId="3" borderId="22" xfId="0" applyNumberFormat="1" applyFont="1" applyFill="1" applyBorder="1"/>
    <xf numFmtId="3" fontId="8" fillId="3" borderId="26" xfId="0" applyNumberFormat="1" applyFont="1" applyFill="1" applyBorder="1"/>
    <xf numFmtId="0" fontId="19" fillId="3" borderId="0" xfId="0" applyFont="1" applyFill="1"/>
    <xf numFmtId="0" fontId="8" fillId="3" borderId="18" xfId="0" applyFont="1" applyFill="1" applyBorder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20" xfId="0" applyFont="1" applyFill="1" applyBorder="1"/>
    <xf numFmtId="0" fontId="11" fillId="2" borderId="16" xfId="0" applyFont="1" applyFill="1" applyBorder="1" applyAlignment="1">
      <alignment vertical="center" textRotation="90" wrapText="1"/>
    </xf>
    <xf numFmtId="0" fontId="11" fillId="2" borderId="3" xfId="0" applyFont="1" applyFill="1" applyBorder="1" applyAlignment="1">
      <alignment vertical="center" textRotation="90" wrapText="1"/>
    </xf>
    <xf numFmtId="0" fontId="8" fillId="5" borderId="18" xfId="0" applyFont="1" applyFill="1" applyBorder="1"/>
    <xf numFmtId="0" fontId="8" fillId="5" borderId="1" xfId="0" applyFont="1" applyFill="1" applyBorder="1"/>
    <xf numFmtId="0" fontId="8" fillId="2" borderId="16" xfId="0" applyFont="1" applyFill="1" applyBorder="1" applyAlignment="1">
      <alignment vertical="center" textRotation="90" wrapText="1"/>
    </xf>
    <xf numFmtId="0" fontId="8" fillId="2" borderId="3" xfId="0" applyFont="1" applyFill="1" applyBorder="1" applyAlignment="1">
      <alignment vertical="center" textRotation="90" wrapText="1"/>
    </xf>
    <xf numFmtId="0" fontId="8" fillId="2" borderId="17" xfId="0" applyFont="1" applyFill="1" applyBorder="1" applyAlignment="1">
      <alignment vertical="center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15" xfId="0" applyFont="1" applyFill="1" applyBorder="1" applyAlignment="1">
      <alignment vertical="center" textRotation="90" wrapText="1"/>
    </xf>
    <xf numFmtId="0" fontId="8" fillId="2" borderId="1" xfId="0" applyFont="1" applyFill="1" applyBorder="1" applyAlignment="1">
      <alignment vertical="center" textRotation="90" wrapText="1"/>
    </xf>
    <xf numFmtId="0" fontId="16" fillId="6" borderId="18" xfId="0" applyFont="1" applyFill="1" applyBorder="1"/>
    <xf numFmtId="0" fontId="16" fillId="6" borderId="1" xfId="0" applyFont="1" applyFill="1" applyBorder="1"/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5" fillId="3" borderId="18" xfId="0" applyFont="1" applyFill="1" applyBorder="1"/>
    <xf numFmtId="0" fontId="15" fillId="3" borderId="1" xfId="0" applyFont="1" applyFill="1" applyBorder="1"/>
    <xf numFmtId="0" fontId="20" fillId="6" borderId="18" xfId="0" applyFont="1" applyFill="1" applyBorder="1"/>
    <xf numFmtId="0" fontId="20" fillId="6" borderId="1" xfId="0" applyFont="1" applyFill="1" applyBorder="1"/>
    <xf numFmtId="0" fontId="8" fillId="0" borderId="21" xfId="0" applyFont="1" applyBorder="1"/>
    <xf numFmtId="0" fontId="8" fillId="0" borderId="22" xfId="0" applyFont="1" applyBorder="1"/>
    <xf numFmtId="0" fontId="17" fillId="3" borderId="21" xfId="0" applyFont="1" applyFill="1" applyBorder="1"/>
    <xf numFmtId="0" fontId="17" fillId="3" borderId="22" xfId="0" applyFont="1" applyFill="1" applyBorder="1"/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8" fillId="2" borderId="15" xfId="0" applyFont="1" applyFill="1" applyBorder="1" applyAlignment="1">
      <alignment vertical="center" textRotation="90"/>
    </xf>
    <xf numFmtId="0" fontId="8" fillId="2" borderId="1" xfId="0" applyFont="1" applyFill="1" applyBorder="1" applyAlignment="1">
      <alignment vertical="center" textRotation="90"/>
    </xf>
    <xf numFmtId="0" fontId="10" fillId="2" borderId="16" xfId="0" applyFont="1" applyFill="1" applyBorder="1" applyAlignment="1">
      <alignment vertical="center" textRotation="90" wrapText="1"/>
    </xf>
    <xf numFmtId="0" fontId="10" fillId="2" borderId="3" xfId="0" applyFont="1" applyFill="1" applyBorder="1" applyAlignment="1">
      <alignment vertical="center" textRotation="90" wrapText="1"/>
    </xf>
    <xf numFmtId="0" fontId="8" fillId="0" borderId="18" xfId="0" applyFont="1" applyBorder="1"/>
    <xf numFmtId="0" fontId="8" fillId="0" borderId="1" xfId="0" applyFont="1" applyBorder="1"/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10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textRotation="90"/>
    </xf>
    <xf numFmtId="0" fontId="8" fillId="2" borderId="19" xfId="0" applyFont="1" applyFill="1" applyBorder="1" applyAlignment="1">
      <alignment vertical="center" textRotation="90"/>
    </xf>
    <xf numFmtId="0" fontId="8" fillId="3" borderId="18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8" fillId="3" borderId="21" xfId="0" applyFont="1" applyFill="1" applyBorder="1" applyAlignment="1">
      <alignment horizontal="right"/>
    </xf>
    <xf numFmtId="0" fontId="8" fillId="3" borderId="22" xfId="0" applyFont="1" applyFill="1" applyBorder="1" applyAlignment="1">
      <alignment horizontal="right"/>
    </xf>
    <xf numFmtId="0" fontId="8" fillId="2" borderId="16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9" fillId="3" borderId="11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/>
    <xf numFmtId="0" fontId="8" fillId="3" borderId="22" xfId="0" applyFont="1" applyFill="1" applyBorder="1"/>
    <xf numFmtId="0" fontId="11" fillId="2" borderId="16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/>
    </xf>
    <xf numFmtId="0" fontId="10" fillId="2" borderId="16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vent.com/en/supplier-network/finding-meeting-and-event-spa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55"/>
  <sheetViews>
    <sheetView tabSelected="1" topLeftCell="C2" zoomScaleNormal="100" workbookViewId="0">
      <selection activeCell="AA28" sqref="AA28"/>
    </sheetView>
  </sheetViews>
  <sheetFormatPr defaultColWidth="9.140625" defaultRowHeight="15"/>
  <cols>
    <col min="1" max="1" width="2.140625" style="1" customWidth="1"/>
    <col min="2" max="2" width="15.7109375" style="1" customWidth="1"/>
    <col min="3" max="3" width="9.140625" style="1"/>
    <col min="4" max="4" width="27.5703125" style="1" customWidth="1"/>
    <col min="5" max="5" width="8.28515625" style="1" customWidth="1"/>
    <col min="6" max="6" width="9.140625" style="1" customWidth="1"/>
    <col min="7" max="10" width="7.7109375" style="1" customWidth="1"/>
    <col min="11" max="14" width="7.7109375" style="1" hidden="1" customWidth="1"/>
    <col min="15" max="25" width="7.7109375" style="1" customWidth="1"/>
    <col min="26" max="16384" width="9.140625" style="1"/>
  </cols>
  <sheetData>
    <row r="1" spans="2:30" ht="6" hidden="1" customHeight="1"/>
    <row r="2" spans="2:30" ht="15" customHeight="1">
      <c r="B2" s="3"/>
      <c r="C2" s="108" t="s">
        <v>60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2:30" ht="20.25" customHeight="1" thickBot="1">
      <c r="B3" s="3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2:30" ht="13.15" customHeight="1" thickBot="1">
      <c r="B4" s="3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2:30">
      <c r="C5" s="96" t="s">
        <v>34</v>
      </c>
      <c r="D5" s="97"/>
      <c r="E5" s="92" t="s">
        <v>76</v>
      </c>
      <c r="F5" s="92" t="s">
        <v>29</v>
      </c>
      <c r="G5" s="88" t="s">
        <v>44</v>
      </c>
      <c r="H5" s="88" t="s">
        <v>45</v>
      </c>
      <c r="I5" s="88" t="s">
        <v>62</v>
      </c>
      <c r="J5" s="88" t="s">
        <v>61</v>
      </c>
      <c r="K5" s="88" t="s">
        <v>77</v>
      </c>
      <c r="L5" s="117" t="s">
        <v>63</v>
      </c>
      <c r="M5" s="84" t="s">
        <v>64</v>
      </c>
      <c r="N5" s="84" t="s">
        <v>65</v>
      </c>
      <c r="O5" s="92" t="s">
        <v>42</v>
      </c>
      <c r="P5" s="92" t="s">
        <v>43</v>
      </c>
      <c r="Q5" s="115" t="s">
        <v>23</v>
      </c>
      <c r="R5" s="92" t="s">
        <v>28</v>
      </c>
      <c r="S5" s="88" t="s">
        <v>37</v>
      </c>
      <c r="T5" s="88" t="s">
        <v>36</v>
      </c>
      <c r="U5" s="88" t="s">
        <v>39</v>
      </c>
      <c r="V5" s="92" t="s">
        <v>22</v>
      </c>
      <c r="W5" s="92" t="s">
        <v>40</v>
      </c>
      <c r="X5" s="92" t="s">
        <v>24</v>
      </c>
      <c r="Y5" s="90" t="s">
        <v>25</v>
      </c>
    </row>
    <row r="6" spans="2:30" ht="58.9" customHeight="1">
      <c r="C6" s="98"/>
      <c r="D6" s="99"/>
      <c r="E6" s="93"/>
      <c r="F6" s="93"/>
      <c r="G6" s="89"/>
      <c r="H6" s="89"/>
      <c r="I6" s="89"/>
      <c r="J6" s="89"/>
      <c r="K6" s="89"/>
      <c r="L6" s="118"/>
      <c r="M6" s="85"/>
      <c r="N6" s="85"/>
      <c r="O6" s="93"/>
      <c r="P6" s="93"/>
      <c r="Q6" s="116"/>
      <c r="R6" s="93"/>
      <c r="S6" s="89"/>
      <c r="T6" s="89"/>
      <c r="U6" s="89"/>
      <c r="V6" s="93"/>
      <c r="W6" s="93"/>
      <c r="X6" s="93"/>
      <c r="Y6" s="91"/>
    </row>
    <row r="7" spans="2:30">
      <c r="C7" s="86" t="s">
        <v>80</v>
      </c>
      <c r="D7" s="87"/>
      <c r="E7" s="26">
        <v>5133</v>
      </c>
      <c r="F7" s="27">
        <v>734</v>
      </c>
      <c r="G7" s="27" t="s">
        <v>47</v>
      </c>
      <c r="H7" s="27" t="s">
        <v>46</v>
      </c>
      <c r="I7" s="27">
        <v>100</v>
      </c>
      <c r="J7" s="27">
        <v>51</v>
      </c>
      <c r="K7" s="28">
        <f>+J7*I7</f>
        <v>5100</v>
      </c>
      <c r="L7" s="29">
        <f>+K7-E7</f>
        <v>-33</v>
      </c>
      <c r="M7" s="29"/>
      <c r="N7" s="29"/>
      <c r="O7" s="27">
        <v>427</v>
      </c>
      <c r="P7" s="30" t="s">
        <v>41</v>
      </c>
      <c r="Q7" s="30" t="s">
        <v>41</v>
      </c>
      <c r="R7" s="27">
        <v>513</v>
      </c>
      <c r="S7" s="27">
        <v>354</v>
      </c>
      <c r="T7" s="27">
        <v>293</v>
      </c>
      <c r="U7" s="27">
        <v>513</v>
      </c>
      <c r="V7" s="27">
        <v>570</v>
      </c>
      <c r="W7" s="27">
        <v>147</v>
      </c>
      <c r="X7" s="27">
        <v>32</v>
      </c>
      <c r="Y7" s="31">
        <v>26</v>
      </c>
      <c r="AD7" s="4"/>
    </row>
    <row r="8" spans="2:30">
      <c r="B8" s="2"/>
      <c r="C8" s="100" t="s">
        <v>53</v>
      </c>
      <c r="D8" s="101"/>
      <c r="E8" s="32">
        <v>1266</v>
      </c>
      <c r="F8" s="14">
        <v>181</v>
      </c>
      <c r="G8" s="14" t="s">
        <v>47</v>
      </c>
      <c r="H8" s="14" t="s">
        <v>46</v>
      </c>
      <c r="I8" s="14">
        <v>24</v>
      </c>
      <c r="J8" s="14">
        <v>51</v>
      </c>
      <c r="K8" s="14">
        <f t="shared" ref="K8:K16" si="0">+J8*I8</f>
        <v>1224</v>
      </c>
      <c r="L8" s="33">
        <f t="shared" ref="L8:L16" si="1">+K8-E8</f>
        <v>-42</v>
      </c>
      <c r="M8" s="33"/>
      <c r="N8" s="33"/>
      <c r="O8" s="14">
        <v>105</v>
      </c>
      <c r="P8" s="34" t="s">
        <v>41</v>
      </c>
      <c r="Q8" s="14">
        <v>30</v>
      </c>
      <c r="R8" s="14">
        <v>127</v>
      </c>
      <c r="S8" s="14">
        <v>87</v>
      </c>
      <c r="T8" s="14">
        <v>72</v>
      </c>
      <c r="U8" s="14">
        <v>127</v>
      </c>
      <c r="V8" s="14">
        <v>141</v>
      </c>
      <c r="W8" s="14">
        <v>36</v>
      </c>
      <c r="X8" s="34" t="s">
        <v>41</v>
      </c>
      <c r="Y8" s="35" t="s">
        <v>41</v>
      </c>
    </row>
    <row r="9" spans="2:30">
      <c r="B9" s="2"/>
      <c r="C9" s="100" t="s">
        <v>54</v>
      </c>
      <c r="D9" s="101"/>
      <c r="E9" s="32">
        <v>1279</v>
      </c>
      <c r="F9" s="14">
        <v>183</v>
      </c>
      <c r="G9" s="14" t="s">
        <v>47</v>
      </c>
      <c r="H9" s="14" t="s">
        <v>46</v>
      </c>
      <c r="I9" s="14">
        <v>25</v>
      </c>
      <c r="J9" s="14">
        <v>51</v>
      </c>
      <c r="K9" s="14">
        <f t="shared" si="0"/>
        <v>1275</v>
      </c>
      <c r="L9" s="33">
        <f t="shared" si="1"/>
        <v>-4</v>
      </c>
      <c r="M9" s="33"/>
      <c r="N9" s="33"/>
      <c r="O9" s="14">
        <v>106</v>
      </c>
      <c r="P9" s="34" t="s">
        <v>41</v>
      </c>
      <c r="Q9" s="14">
        <v>31</v>
      </c>
      <c r="R9" s="14">
        <v>128</v>
      </c>
      <c r="S9" s="14">
        <v>88</v>
      </c>
      <c r="T9" s="14">
        <v>73</v>
      </c>
      <c r="U9" s="14">
        <v>128</v>
      </c>
      <c r="V9" s="14">
        <v>142</v>
      </c>
      <c r="W9" s="14">
        <v>37</v>
      </c>
      <c r="X9" s="34" t="s">
        <v>41</v>
      </c>
      <c r="Y9" s="35" t="s">
        <v>41</v>
      </c>
    </row>
    <row r="10" spans="2:30">
      <c r="B10" s="2"/>
      <c r="C10" s="100" t="s">
        <v>55</v>
      </c>
      <c r="D10" s="101"/>
      <c r="E10" s="32">
        <v>1279</v>
      </c>
      <c r="F10" s="14">
        <v>183</v>
      </c>
      <c r="G10" s="14" t="s">
        <v>47</v>
      </c>
      <c r="H10" s="14" t="s">
        <v>46</v>
      </c>
      <c r="I10" s="14">
        <v>25</v>
      </c>
      <c r="J10" s="14">
        <v>51</v>
      </c>
      <c r="K10" s="14">
        <f t="shared" si="0"/>
        <v>1275</v>
      </c>
      <c r="L10" s="33">
        <f t="shared" si="1"/>
        <v>-4</v>
      </c>
      <c r="M10" s="33"/>
      <c r="N10" s="33"/>
      <c r="O10" s="14">
        <v>106</v>
      </c>
      <c r="P10" s="34" t="s">
        <v>41</v>
      </c>
      <c r="Q10" s="14">
        <v>31</v>
      </c>
      <c r="R10" s="14">
        <v>128</v>
      </c>
      <c r="S10" s="14">
        <v>88</v>
      </c>
      <c r="T10" s="14">
        <v>73</v>
      </c>
      <c r="U10" s="14">
        <v>128</v>
      </c>
      <c r="V10" s="14">
        <v>142</v>
      </c>
      <c r="W10" s="14">
        <v>37</v>
      </c>
      <c r="X10" s="34" t="s">
        <v>41</v>
      </c>
      <c r="Y10" s="35" t="s">
        <v>41</v>
      </c>
    </row>
    <row r="11" spans="2:30">
      <c r="B11" s="2"/>
      <c r="C11" s="100" t="s">
        <v>56</v>
      </c>
      <c r="D11" s="101"/>
      <c r="E11" s="32">
        <v>1309</v>
      </c>
      <c r="F11" s="14">
        <v>187</v>
      </c>
      <c r="G11" s="14" t="s">
        <v>47</v>
      </c>
      <c r="H11" s="14" t="s">
        <v>46</v>
      </c>
      <c r="I11" s="14">
        <v>25</v>
      </c>
      <c r="J11" s="14">
        <v>51</v>
      </c>
      <c r="K11" s="14">
        <f t="shared" si="0"/>
        <v>1275</v>
      </c>
      <c r="L11" s="33">
        <f t="shared" si="1"/>
        <v>-34</v>
      </c>
      <c r="M11" s="33"/>
      <c r="N11" s="33"/>
      <c r="O11" s="14">
        <v>109</v>
      </c>
      <c r="P11" s="34" t="s">
        <v>41</v>
      </c>
      <c r="Q11" s="14">
        <v>31</v>
      </c>
      <c r="R11" s="14">
        <v>131</v>
      </c>
      <c r="S11" s="14">
        <v>90</v>
      </c>
      <c r="T11" s="14">
        <v>75</v>
      </c>
      <c r="U11" s="14">
        <v>131</v>
      </c>
      <c r="V11" s="14">
        <v>145</v>
      </c>
      <c r="W11" s="14">
        <v>37</v>
      </c>
      <c r="X11" s="34" t="s">
        <v>41</v>
      </c>
      <c r="Y11" s="35" t="s">
        <v>41</v>
      </c>
    </row>
    <row r="12" spans="2:30">
      <c r="C12" s="94" t="s">
        <v>9</v>
      </c>
      <c r="D12" s="95"/>
      <c r="E12" s="36">
        <f>+E8+E9</f>
        <v>2545</v>
      </c>
      <c r="F12" s="36">
        <f>+F8+F9</f>
        <v>364</v>
      </c>
      <c r="G12" s="36" t="s">
        <v>47</v>
      </c>
      <c r="H12" s="36" t="s">
        <v>46</v>
      </c>
      <c r="I12" s="36">
        <f>+I8+I9</f>
        <v>49</v>
      </c>
      <c r="J12" s="36">
        <v>51</v>
      </c>
      <c r="K12" s="37">
        <f t="shared" si="0"/>
        <v>2499</v>
      </c>
      <c r="L12" s="38">
        <f t="shared" si="1"/>
        <v>-46</v>
      </c>
      <c r="M12" s="38"/>
      <c r="N12" s="38"/>
      <c r="O12" s="36">
        <v>212</v>
      </c>
      <c r="P12" s="39" t="s">
        <v>41</v>
      </c>
      <c r="Q12" s="39" t="s">
        <v>41</v>
      </c>
      <c r="R12" s="36">
        <v>255</v>
      </c>
      <c r="S12" s="36">
        <v>176</v>
      </c>
      <c r="T12" s="36">
        <v>145</v>
      </c>
      <c r="U12" s="36">
        <v>255</v>
      </c>
      <c r="V12" s="36">
        <v>282</v>
      </c>
      <c r="W12" s="36">
        <v>73</v>
      </c>
      <c r="X12" s="36">
        <v>16</v>
      </c>
      <c r="Y12" s="40">
        <v>13</v>
      </c>
    </row>
    <row r="13" spans="2:30">
      <c r="C13" s="94" t="s">
        <v>8</v>
      </c>
      <c r="D13" s="95"/>
      <c r="E13" s="36">
        <f>+E8+E9+E10</f>
        <v>3824</v>
      </c>
      <c r="F13" s="36">
        <f>+F8+F9+F10</f>
        <v>547</v>
      </c>
      <c r="G13" s="36" t="s">
        <v>47</v>
      </c>
      <c r="H13" s="36" t="s">
        <v>46</v>
      </c>
      <c r="I13" s="36">
        <f>+I8+I9+I10</f>
        <v>74</v>
      </c>
      <c r="J13" s="36">
        <v>51</v>
      </c>
      <c r="K13" s="37">
        <f t="shared" si="0"/>
        <v>3774</v>
      </c>
      <c r="L13" s="38">
        <f t="shared" si="1"/>
        <v>-50</v>
      </c>
      <c r="M13" s="38"/>
      <c r="N13" s="38"/>
      <c r="O13" s="36">
        <v>318</v>
      </c>
      <c r="P13" s="39" t="s">
        <v>41</v>
      </c>
      <c r="Q13" s="39" t="s">
        <v>41</v>
      </c>
      <c r="R13" s="36">
        <v>382</v>
      </c>
      <c r="S13" s="36">
        <v>264</v>
      </c>
      <c r="T13" s="36">
        <v>218</v>
      </c>
      <c r="U13" s="36">
        <v>382</v>
      </c>
      <c r="V13" s="36">
        <v>424</v>
      </c>
      <c r="W13" s="36">
        <v>109</v>
      </c>
      <c r="X13" s="36">
        <v>24</v>
      </c>
      <c r="Y13" s="40">
        <v>19</v>
      </c>
    </row>
    <row r="14" spans="2:30">
      <c r="C14" s="80" t="s">
        <v>81</v>
      </c>
      <c r="D14" s="81"/>
      <c r="E14" s="41">
        <v>2830</v>
      </c>
      <c r="F14" s="42">
        <v>405</v>
      </c>
      <c r="G14" s="42" t="s">
        <v>51</v>
      </c>
      <c r="H14" s="42" t="s">
        <v>52</v>
      </c>
      <c r="I14" s="42">
        <v>66</v>
      </c>
      <c r="J14" s="42">
        <v>42</v>
      </c>
      <c r="K14" s="14">
        <f t="shared" si="0"/>
        <v>2772</v>
      </c>
      <c r="L14" s="33">
        <f t="shared" si="1"/>
        <v>-58</v>
      </c>
      <c r="M14" s="33"/>
      <c r="N14" s="33"/>
      <c r="O14" s="42">
        <v>235</v>
      </c>
      <c r="P14" s="34" t="s">
        <v>41</v>
      </c>
      <c r="Q14" s="34" t="s">
        <v>41</v>
      </c>
      <c r="R14" s="42">
        <v>283</v>
      </c>
      <c r="S14" s="42">
        <v>195</v>
      </c>
      <c r="T14" s="42">
        <v>161</v>
      </c>
      <c r="U14" s="42">
        <v>283</v>
      </c>
      <c r="V14" s="42">
        <v>314</v>
      </c>
      <c r="W14" s="42">
        <v>81</v>
      </c>
      <c r="X14" s="42">
        <v>18</v>
      </c>
      <c r="Y14" s="43">
        <v>14</v>
      </c>
    </row>
    <row r="15" spans="2:30">
      <c r="C15" s="80" t="s">
        <v>0</v>
      </c>
      <c r="D15" s="81"/>
      <c r="E15" s="32">
        <v>4169</v>
      </c>
      <c r="F15" s="14">
        <v>22</v>
      </c>
      <c r="G15" s="14" t="s">
        <v>26</v>
      </c>
      <c r="H15" s="44"/>
      <c r="I15" s="44"/>
      <c r="J15" s="44"/>
      <c r="K15" s="14"/>
      <c r="L15" s="33"/>
      <c r="M15" s="44"/>
      <c r="N15" s="44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6"/>
    </row>
    <row r="16" spans="2:30">
      <c r="C16" s="80" t="s">
        <v>82</v>
      </c>
      <c r="D16" s="81"/>
      <c r="E16" s="32">
        <v>564</v>
      </c>
      <c r="F16" s="14">
        <v>43</v>
      </c>
      <c r="G16" s="14" t="s">
        <v>68</v>
      </c>
      <c r="H16" s="14" t="s">
        <v>69</v>
      </c>
      <c r="I16" s="14">
        <v>28</v>
      </c>
      <c r="J16" s="14">
        <v>20</v>
      </c>
      <c r="K16" s="14">
        <f t="shared" si="0"/>
        <v>560</v>
      </c>
      <c r="L16" s="33">
        <f t="shared" si="1"/>
        <v>-4</v>
      </c>
      <c r="M16" s="47"/>
      <c r="N16" s="47"/>
      <c r="O16" s="48" t="s">
        <v>41</v>
      </c>
      <c r="P16" s="14">
        <v>16</v>
      </c>
      <c r="Q16" s="82"/>
      <c r="R16" s="82"/>
      <c r="S16" s="82"/>
      <c r="T16" s="82"/>
      <c r="U16" s="82"/>
      <c r="V16" s="82"/>
      <c r="W16" s="82"/>
      <c r="X16" s="82"/>
      <c r="Y16" s="83"/>
    </row>
    <row r="17" spans="2:25" ht="15.75" thickBot="1">
      <c r="C17" s="106" t="s">
        <v>83</v>
      </c>
      <c r="D17" s="107"/>
      <c r="E17" s="49">
        <v>4000</v>
      </c>
      <c r="F17" s="50">
        <v>100</v>
      </c>
      <c r="G17" s="5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3"/>
    </row>
    <row r="18" spans="2:25" ht="15.75" thickBot="1">
      <c r="C18" s="106" t="s">
        <v>84</v>
      </c>
      <c r="D18" s="107"/>
      <c r="E18" s="49">
        <v>1000</v>
      </c>
      <c r="F18" s="50">
        <v>45</v>
      </c>
      <c r="G18" s="5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3"/>
    </row>
    <row r="19" spans="2:25" ht="15.75" thickBot="1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2:25" ht="15" customHeight="1">
      <c r="C20" s="96" t="s">
        <v>35</v>
      </c>
      <c r="D20" s="97"/>
      <c r="E20" s="92" t="s">
        <v>76</v>
      </c>
      <c r="F20" s="92" t="s">
        <v>29</v>
      </c>
      <c r="G20" s="88" t="s">
        <v>44</v>
      </c>
      <c r="H20" s="88" t="s">
        <v>45</v>
      </c>
      <c r="I20" s="88" t="s">
        <v>62</v>
      </c>
      <c r="J20" s="88" t="s">
        <v>61</v>
      </c>
      <c r="K20" s="88" t="s">
        <v>77</v>
      </c>
      <c r="L20" s="117" t="s">
        <v>66</v>
      </c>
      <c r="M20" s="84" t="s">
        <v>64</v>
      </c>
      <c r="N20" s="84" t="s">
        <v>65</v>
      </c>
      <c r="O20" s="92" t="str">
        <f t="shared" ref="O20:Y20" si="2">+O5</f>
        <v>Banquet</v>
      </c>
      <c r="P20" s="92" t="str">
        <f t="shared" si="2"/>
        <v>Conference</v>
      </c>
      <c r="Q20" s="92" t="str">
        <f t="shared" si="2"/>
        <v>H-Square</v>
      </c>
      <c r="R20" s="92" t="str">
        <f t="shared" si="2"/>
        <v>Reception</v>
      </c>
      <c r="S20" s="92" t="str">
        <f t="shared" si="2"/>
        <v>SR 18"</v>
      </c>
      <c r="T20" s="92" t="str">
        <f t="shared" si="2"/>
        <v>SR 30"</v>
      </c>
      <c r="U20" s="92" t="str">
        <f t="shared" si="2"/>
        <v>Tablet / Chair</v>
      </c>
      <c r="V20" s="92" t="str">
        <f t="shared" si="2"/>
        <v>Theatre</v>
      </c>
      <c r="W20" s="92" t="str">
        <f t="shared" si="2"/>
        <v>U - Shape</v>
      </c>
      <c r="X20" s="92" t="str">
        <f t="shared" si="2"/>
        <v>TS 8x10</v>
      </c>
      <c r="Y20" s="90" t="str">
        <f t="shared" si="2"/>
        <v>TS 10x10</v>
      </c>
    </row>
    <row r="21" spans="2:25" ht="57.6" customHeight="1">
      <c r="C21" s="98"/>
      <c r="D21" s="99"/>
      <c r="E21" s="93"/>
      <c r="F21" s="93"/>
      <c r="G21" s="89"/>
      <c r="H21" s="89"/>
      <c r="I21" s="89"/>
      <c r="J21" s="89"/>
      <c r="K21" s="89"/>
      <c r="L21" s="118"/>
      <c r="M21" s="85"/>
      <c r="N21" s="85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1"/>
    </row>
    <row r="22" spans="2:25">
      <c r="C22" s="80" t="s">
        <v>78</v>
      </c>
      <c r="D22" s="81"/>
      <c r="E22" s="41">
        <v>487</v>
      </c>
      <c r="F22" s="42">
        <v>33</v>
      </c>
      <c r="G22" s="42" t="s">
        <v>58</v>
      </c>
      <c r="H22" s="42" t="s">
        <v>59</v>
      </c>
      <c r="I22" s="42">
        <v>25</v>
      </c>
      <c r="J22" s="42">
        <v>17</v>
      </c>
      <c r="K22" s="14">
        <f t="shared" ref="K22" si="3">+J22*I22</f>
        <v>425</v>
      </c>
      <c r="L22" s="47">
        <f t="shared" ref="L22" si="4">+K22-E22</f>
        <v>-62</v>
      </c>
      <c r="M22" s="47"/>
      <c r="N22" s="47"/>
      <c r="O22" s="34" t="s">
        <v>41</v>
      </c>
      <c r="P22" s="42">
        <v>12</v>
      </c>
      <c r="Q22" s="114"/>
      <c r="R22" s="82"/>
      <c r="S22" s="82"/>
      <c r="T22" s="82"/>
      <c r="U22" s="82"/>
      <c r="V22" s="82"/>
      <c r="W22" s="82"/>
      <c r="X22" s="82"/>
      <c r="Y22" s="83"/>
    </row>
    <row r="23" spans="2:25" ht="15" hidden="1" customHeight="1">
      <c r="C23" s="80" t="s">
        <v>2</v>
      </c>
      <c r="D23" s="81"/>
      <c r="E23" s="41">
        <v>1986</v>
      </c>
      <c r="F23" s="42">
        <v>133</v>
      </c>
      <c r="G23" s="42"/>
      <c r="H23" s="42"/>
      <c r="I23" s="42"/>
      <c r="J23" s="42"/>
      <c r="K23" s="14">
        <f t="shared" ref="K23:K35" si="5">+J23*I23</f>
        <v>0</v>
      </c>
      <c r="L23" s="47">
        <f t="shared" ref="L23:L35" si="6">+K23-E23</f>
        <v>-1986</v>
      </c>
      <c r="M23" s="47"/>
      <c r="N23" s="47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3"/>
    </row>
    <row r="24" spans="2:25">
      <c r="B24" s="17">
        <v>2</v>
      </c>
      <c r="C24" s="80" t="s">
        <v>17</v>
      </c>
      <c r="D24" s="81"/>
      <c r="E24" s="41">
        <v>569</v>
      </c>
      <c r="F24" s="42">
        <v>38</v>
      </c>
      <c r="G24" s="42" t="s">
        <v>50</v>
      </c>
      <c r="H24" s="42" t="s">
        <v>48</v>
      </c>
      <c r="I24" s="15">
        <v>24</v>
      </c>
      <c r="J24" s="15">
        <v>26</v>
      </c>
      <c r="K24" s="14">
        <f t="shared" si="5"/>
        <v>624</v>
      </c>
      <c r="L24" s="47">
        <f t="shared" si="6"/>
        <v>55</v>
      </c>
      <c r="M24" s="47"/>
      <c r="N24" s="47"/>
      <c r="O24" s="42">
        <v>47</v>
      </c>
      <c r="P24" s="42">
        <v>14</v>
      </c>
      <c r="Q24" s="42">
        <v>14</v>
      </c>
      <c r="R24" s="42">
        <v>57</v>
      </c>
      <c r="S24" s="42">
        <v>39</v>
      </c>
      <c r="T24" s="42">
        <v>32</v>
      </c>
      <c r="U24" s="42">
        <v>57</v>
      </c>
      <c r="V24" s="42">
        <v>63</v>
      </c>
      <c r="W24" s="42">
        <v>16</v>
      </c>
      <c r="X24" s="34" t="s">
        <v>41</v>
      </c>
      <c r="Y24" s="35" t="s">
        <v>41</v>
      </c>
    </row>
    <row r="25" spans="2:25">
      <c r="B25" s="17">
        <v>3</v>
      </c>
      <c r="C25" s="80" t="s">
        <v>16</v>
      </c>
      <c r="D25" s="81"/>
      <c r="E25" s="41">
        <v>606</v>
      </c>
      <c r="F25" s="42">
        <v>41</v>
      </c>
      <c r="G25" s="42" t="s">
        <v>50</v>
      </c>
      <c r="H25" s="42" t="s">
        <v>48</v>
      </c>
      <c r="I25" s="15">
        <v>26</v>
      </c>
      <c r="J25" s="15">
        <v>25</v>
      </c>
      <c r="K25" s="14">
        <f t="shared" si="5"/>
        <v>650</v>
      </c>
      <c r="L25" s="47">
        <f t="shared" si="6"/>
        <v>44</v>
      </c>
      <c r="M25" s="47"/>
      <c r="N25" s="47"/>
      <c r="O25" s="42">
        <v>50</v>
      </c>
      <c r="P25" s="42">
        <v>15</v>
      </c>
      <c r="Q25" s="42">
        <v>15</v>
      </c>
      <c r="R25" s="42">
        <v>61</v>
      </c>
      <c r="S25" s="42">
        <v>42</v>
      </c>
      <c r="T25" s="42">
        <v>35</v>
      </c>
      <c r="U25" s="42">
        <v>61</v>
      </c>
      <c r="V25" s="42">
        <v>67</v>
      </c>
      <c r="W25" s="42">
        <v>17</v>
      </c>
      <c r="X25" s="34" t="s">
        <v>41</v>
      </c>
      <c r="Y25" s="35" t="s">
        <v>41</v>
      </c>
    </row>
    <row r="26" spans="2:25">
      <c r="B26" s="17">
        <v>4</v>
      </c>
      <c r="C26" s="80" t="s">
        <v>15</v>
      </c>
      <c r="D26" s="81"/>
      <c r="E26" s="41">
        <v>604</v>
      </c>
      <c r="F26" s="42">
        <v>41</v>
      </c>
      <c r="G26" s="42" t="s">
        <v>50</v>
      </c>
      <c r="H26" s="42" t="s">
        <v>48</v>
      </c>
      <c r="I26" s="15">
        <v>25</v>
      </c>
      <c r="J26" s="15">
        <v>26</v>
      </c>
      <c r="K26" s="14">
        <f t="shared" si="5"/>
        <v>650</v>
      </c>
      <c r="L26" s="47">
        <f t="shared" si="6"/>
        <v>46</v>
      </c>
      <c r="M26" s="47"/>
      <c r="N26" s="47"/>
      <c r="O26" s="42">
        <v>50</v>
      </c>
      <c r="P26" s="42">
        <v>14</v>
      </c>
      <c r="Q26" s="42">
        <v>14</v>
      </c>
      <c r="R26" s="42">
        <v>60</v>
      </c>
      <c r="S26" s="42">
        <v>42</v>
      </c>
      <c r="T26" s="42">
        <v>34</v>
      </c>
      <c r="U26" s="42">
        <v>60</v>
      </c>
      <c r="V26" s="42">
        <v>67</v>
      </c>
      <c r="W26" s="42">
        <v>17</v>
      </c>
      <c r="X26" s="34" t="s">
        <v>41</v>
      </c>
      <c r="Y26" s="35" t="s">
        <v>41</v>
      </c>
    </row>
    <row r="27" spans="2:25">
      <c r="B27" s="17">
        <v>5</v>
      </c>
      <c r="C27" s="80" t="s">
        <v>14</v>
      </c>
      <c r="D27" s="81"/>
      <c r="E27" s="41">
        <v>643</v>
      </c>
      <c r="F27" s="42">
        <v>43</v>
      </c>
      <c r="G27" s="42" t="s">
        <v>50</v>
      </c>
      <c r="H27" s="42" t="s">
        <v>48</v>
      </c>
      <c r="I27" s="15">
        <v>24</v>
      </c>
      <c r="J27" s="15">
        <v>26</v>
      </c>
      <c r="K27" s="14">
        <f t="shared" si="5"/>
        <v>624</v>
      </c>
      <c r="L27" s="47">
        <f t="shared" si="6"/>
        <v>-19</v>
      </c>
      <c r="M27" s="47"/>
      <c r="N27" s="47"/>
      <c r="O27" s="42">
        <v>53</v>
      </c>
      <c r="P27" s="42">
        <v>15</v>
      </c>
      <c r="Q27" s="42">
        <v>15</v>
      </c>
      <c r="R27" s="42">
        <v>64</v>
      </c>
      <c r="S27" s="42">
        <v>44</v>
      </c>
      <c r="T27" s="42">
        <v>37</v>
      </c>
      <c r="U27" s="42">
        <v>64</v>
      </c>
      <c r="V27" s="42">
        <v>71</v>
      </c>
      <c r="W27" s="42">
        <v>18</v>
      </c>
      <c r="X27" s="34" t="s">
        <v>41</v>
      </c>
      <c r="Y27" s="35" t="s">
        <v>41</v>
      </c>
    </row>
    <row r="28" spans="2:25">
      <c r="B28" s="18"/>
      <c r="C28" s="102" t="s">
        <v>18</v>
      </c>
      <c r="D28" s="103"/>
      <c r="E28" s="54">
        <f>+E24+E25</f>
        <v>1175</v>
      </c>
      <c r="F28" s="55">
        <f>+F24+F25</f>
        <v>79</v>
      </c>
      <c r="G28" s="55" t="s">
        <v>50</v>
      </c>
      <c r="H28" s="55" t="s">
        <v>48</v>
      </c>
      <c r="I28" s="56">
        <f>+I24+I25</f>
        <v>50</v>
      </c>
      <c r="J28" s="57">
        <f>AVERAGE(J24:J25)</f>
        <v>25.5</v>
      </c>
      <c r="K28" s="37">
        <f t="shared" si="5"/>
        <v>1275</v>
      </c>
      <c r="L28" s="58">
        <f t="shared" si="6"/>
        <v>100</v>
      </c>
      <c r="M28" s="58"/>
      <c r="N28" s="58"/>
      <c r="O28" s="55">
        <v>98</v>
      </c>
      <c r="P28" s="39" t="s">
        <v>41</v>
      </c>
      <c r="Q28" s="55">
        <v>28</v>
      </c>
      <c r="R28" s="55">
        <v>118</v>
      </c>
      <c r="S28" s="55">
        <v>81</v>
      </c>
      <c r="T28" s="55">
        <v>67</v>
      </c>
      <c r="U28" s="55">
        <v>118</v>
      </c>
      <c r="V28" s="55">
        <v>130</v>
      </c>
      <c r="W28" s="55">
        <v>34</v>
      </c>
      <c r="X28" s="39" t="s">
        <v>41</v>
      </c>
      <c r="Y28" s="59" t="s">
        <v>41</v>
      </c>
    </row>
    <row r="29" spans="2:25">
      <c r="B29" s="18"/>
      <c r="C29" s="102" t="s">
        <v>19</v>
      </c>
      <c r="D29" s="103"/>
      <c r="E29" s="54">
        <f>+E24+E25+E26</f>
        <v>1779</v>
      </c>
      <c r="F29" s="55">
        <f>+F24+F25+F26</f>
        <v>120</v>
      </c>
      <c r="G29" s="55" t="s">
        <v>50</v>
      </c>
      <c r="H29" s="55" t="s">
        <v>48</v>
      </c>
      <c r="I29" s="56">
        <f>+I24+I25+I26</f>
        <v>75</v>
      </c>
      <c r="J29" s="57">
        <f>AVERAGE(J24:J26)</f>
        <v>25.666666666666668</v>
      </c>
      <c r="K29" s="37">
        <f t="shared" si="5"/>
        <v>1925</v>
      </c>
      <c r="L29" s="58">
        <f t="shared" si="6"/>
        <v>146</v>
      </c>
      <c r="M29" s="58"/>
      <c r="N29" s="58"/>
      <c r="O29" s="55">
        <v>148</v>
      </c>
      <c r="P29" s="39" t="s">
        <v>41</v>
      </c>
      <c r="Q29" s="55">
        <v>43</v>
      </c>
      <c r="R29" s="55">
        <v>178</v>
      </c>
      <c r="S29" s="55">
        <v>123</v>
      </c>
      <c r="T29" s="55">
        <v>101</v>
      </c>
      <c r="U29" s="55">
        <v>178</v>
      </c>
      <c r="V29" s="55">
        <v>197</v>
      </c>
      <c r="W29" s="55">
        <v>51</v>
      </c>
      <c r="X29" s="55">
        <v>11</v>
      </c>
      <c r="Y29" s="60">
        <v>9</v>
      </c>
    </row>
    <row r="30" spans="2:25">
      <c r="B30" s="18"/>
      <c r="C30" s="102" t="s">
        <v>20</v>
      </c>
      <c r="D30" s="103"/>
      <c r="E30" s="54">
        <f>+E24+E25+E26+E27</f>
        <v>2422</v>
      </c>
      <c r="F30" s="55">
        <f>+F24+F25+F26+F27</f>
        <v>163</v>
      </c>
      <c r="G30" s="55" t="s">
        <v>50</v>
      </c>
      <c r="H30" s="55" t="s">
        <v>48</v>
      </c>
      <c r="I30" s="56">
        <f>+I24+I25+I26+I27</f>
        <v>99</v>
      </c>
      <c r="J30" s="57">
        <f>AVERAGE(J24:J27)</f>
        <v>25.75</v>
      </c>
      <c r="K30" s="37">
        <f t="shared" si="5"/>
        <v>2549.25</v>
      </c>
      <c r="L30" s="58">
        <f t="shared" si="6"/>
        <v>127.25</v>
      </c>
      <c r="M30" s="58"/>
      <c r="N30" s="58"/>
      <c r="O30" s="55">
        <v>202</v>
      </c>
      <c r="P30" s="39" t="s">
        <v>41</v>
      </c>
      <c r="Q30" s="39" t="s">
        <v>41</v>
      </c>
      <c r="R30" s="55">
        <v>242</v>
      </c>
      <c r="S30" s="55">
        <v>167</v>
      </c>
      <c r="T30" s="55">
        <v>138</v>
      </c>
      <c r="U30" s="55">
        <v>242</v>
      </c>
      <c r="V30" s="55">
        <v>269</v>
      </c>
      <c r="W30" s="55">
        <v>69</v>
      </c>
      <c r="X30" s="55">
        <v>15</v>
      </c>
      <c r="Y30" s="60">
        <v>12</v>
      </c>
    </row>
    <row r="31" spans="2:25">
      <c r="B31" s="17">
        <v>6</v>
      </c>
      <c r="C31" s="80" t="s">
        <v>13</v>
      </c>
      <c r="D31" s="81"/>
      <c r="E31" s="41">
        <v>704</v>
      </c>
      <c r="F31" s="42">
        <v>47</v>
      </c>
      <c r="G31" s="42" t="s">
        <v>50</v>
      </c>
      <c r="H31" s="42" t="s">
        <v>49</v>
      </c>
      <c r="I31" s="15">
        <v>37</v>
      </c>
      <c r="J31" s="15">
        <v>19</v>
      </c>
      <c r="K31" s="14">
        <f t="shared" si="5"/>
        <v>703</v>
      </c>
      <c r="L31" s="47">
        <f t="shared" si="6"/>
        <v>-1</v>
      </c>
      <c r="M31" s="47"/>
      <c r="N31" s="47"/>
      <c r="O31" s="42">
        <v>59</v>
      </c>
      <c r="P31" s="42">
        <v>17</v>
      </c>
      <c r="Q31" s="42">
        <v>17</v>
      </c>
      <c r="R31" s="42">
        <v>70</v>
      </c>
      <c r="S31" s="42">
        <v>49</v>
      </c>
      <c r="T31" s="42">
        <v>40</v>
      </c>
      <c r="U31" s="42">
        <v>70</v>
      </c>
      <c r="V31" s="42">
        <v>78</v>
      </c>
      <c r="W31" s="42">
        <v>20</v>
      </c>
      <c r="X31" s="34" t="s">
        <v>41</v>
      </c>
      <c r="Y31" s="35" t="s">
        <v>41</v>
      </c>
    </row>
    <row r="32" spans="2:25">
      <c r="B32" s="17">
        <v>7</v>
      </c>
      <c r="C32" s="80" t="s">
        <v>12</v>
      </c>
      <c r="D32" s="81"/>
      <c r="E32" s="41">
        <v>995</v>
      </c>
      <c r="F32" s="42">
        <v>67</v>
      </c>
      <c r="G32" s="42" t="s">
        <v>50</v>
      </c>
      <c r="H32" s="42" t="s">
        <v>49</v>
      </c>
      <c r="I32" s="15">
        <v>42</v>
      </c>
      <c r="J32" s="15">
        <v>25</v>
      </c>
      <c r="K32" s="14">
        <f t="shared" si="5"/>
        <v>1050</v>
      </c>
      <c r="L32" s="47">
        <f t="shared" si="6"/>
        <v>55</v>
      </c>
      <c r="M32" s="47"/>
      <c r="N32" s="47"/>
      <c r="O32" s="42">
        <v>83</v>
      </c>
      <c r="P32" s="42">
        <v>24</v>
      </c>
      <c r="Q32" s="42">
        <v>24</v>
      </c>
      <c r="R32" s="42">
        <v>100</v>
      </c>
      <c r="S32" s="42">
        <v>69</v>
      </c>
      <c r="T32" s="42">
        <v>57</v>
      </c>
      <c r="U32" s="42">
        <v>100</v>
      </c>
      <c r="V32" s="42">
        <v>110</v>
      </c>
      <c r="W32" s="42">
        <v>28</v>
      </c>
      <c r="X32" s="34" t="s">
        <v>41</v>
      </c>
      <c r="Y32" s="35" t="s">
        <v>41</v>
      </c>
    </row>
    <row r="33" spans="2:25">
      <c r="B33" s="17">
        <v>8</v>
      </c>
      <c r="C33" s="80" t="s">
        <v>11</v>
      </c>
      <c r="D33" s="81"/>
      <c r="E33" s="41">
        <v>914</v>
      </c>
      <c r="F33" s="42">
        <v>61</v>
      </c>
      <c r="G33" s="42" t="s">
        <v>50</v>
      </c>
      <c r="H33" s="42" t="s">
        <v>49</v>
      </c>
      <c r="I33" s="15">
        <v>37</v>
      </c>
      <c r="J33" s="15">
        <v>24</v>
      </c>
      <c r="K33" s="14">
        <f t="shared" si="5"/>
        <v>888</v>
      </c>
      <c r="L33" s="47">
        <f t="shared" si="6"/>
        <v>-26</v>
      </c>
      <c r="M33" s="47"/>
      <c r="N33" s="47"/>
      <c r="O33" s="42">
        <v>76</v>
      </c>
      <c r="P33" s="42">
        <v>22</v>
      </c>
      <c r="Q33" s="42">
        <v>22</v>
      </c>
      <c r="R33" s="42">
        <v>91</v>
      </c>
      <c r="S33" s="42">
        <v>63</v>
      </c>
      <c r="T33" s="42">
        <v>52</v>
      </c>
      <c r="U33" s="42">
        <v>91</v>
      </c>
      <c r="V33" s="42">
        <v>101</v>
      </c>
      <c r="W33" s="42">
        <v>26</v>
      </c>
      <c r="X33" s="34" t="s">
        <v>41</v>
      </c>
      <c r="Y33" s="35" t="s">
        <v>41</v>
      </c>
    </row>
    <row r="34" spans="2:25">
      <c r="B34" s="17">
        <v>9</v>
      </c>
      <c r="C34" s="80" t="s">
        <v>10</v>
      </c>
      <c r="D34" s="81"/>
      <c r="E34" s="41">
        <v>553</v>
      </c>
      <c r="F34" s="42">
        <v>37</v>
      </c>
      <c r="G34" s="42" t="s">
        <v>50</v>
      </c>
      <c r="H34" s="42" t="s">
        <v>49</v>
      </c>
      <c r="I34" s="15">
        <v>24</v>
      </c>
      <c r="J34" s="15">
        <v>24</v>
      </c>
      <c r="K34" s="14">
        <f t="shared" si="5"/>
        <v>576</v>
      </c>
      <c r="L34" s="47">
        <f t="shared" si="6"/>
        <v>23</v>
      </c>
      <c r="M34" s="47"/>
      <c r="N34" s="47"/>
      <c r="O34" s="42">
        <v>46</v>
      </c>
      <c r="P34" s="42">
        <v>13</v>
      </c>
      <c r="Q34" s="42">
        <v>13</v>
      </c>
      <c r="R34" s="42">
        <v>55</v>
      </c>
      <c r="S34" s="42">
        <v>38</v>
      </c>
      <c r="T34" s="42">
        <v>32</v>
      </c>
      <c r="U34" s="42">
        <v>55</v>
      </c>
      <c r="V34" s="42">
        <v>61</v>
      </c>
      <c r="W34" s="42">
        <v>16</v>
      </c>
      <c r="X34" s="34" t="s">
        <v>41</v>
      </c>
      <c r="Y34" s="35" t="s">
        <v>41</v>
      </c>
    </row>
    <row r="35" spans="2:25">
      <c r="C35" s="102" t="s">
        <v>21</v>
      </c>
      <c r="D35" s="103"/>
      <c r="E35" s="54">
        <f>+E34+E33</f>
        <v>1467</v>
      </c>
      <c r="F35" s="55">
        <f>+F33+F34</f>
        <v>98</v>
      </c>
      <c r="G35" s="55" t="s">
        <v>50</v>
      </c>
      <c r="H35" s="55" t="s">
        <v>49</v>
      </c>
      <c r="I35" s="56">
        <f>+I33+I34</f>
        <v>61</v>
      </c>
      <c r="J35" s="56">
        <v>24</v>
      </c>
      <c r="K35" s="37">
        <f t="shared" si="5"/>
        <v>1464</v>
      </c>
      <c r="L35" s="58">
        <f t="shared" si="6"/>
        <v>-3</v>
      </c>
      <c r="M35" s="58"/>
      <c r="N35" s="58"/>
      <c r="O35" s="55">
        <f t="shared" ref="O35:W35" si="7">+O33+O34</f>
        <v>122</v>
      </c>
      <c r="P35" s="39" t="s">
        <v>41</v>
      </c>
      <c r="Q35" s="55">
        <f t="shared" si="7"/>
        <v>35</v>
      </c>
      <c r="R35" s="55">
        <v>147</v>
      </c>
      <c r="S35" s="55">
        <f t="shared" si="7"/>
        <v>101</v>
      </c>
      <c r="T35" s="55">
        <f t="shared" si="7"/>
        <v>84</v>
      </c>
      <c r="U35" s="55">
        <v>147</v>
      </c>
      <c r="V35" s="55">
        <v>163</v>
      </c>
      <c r="W35" s="55">
        <f t="shared" si="7"/>
        <v>42</v>
      </c>
      <c r="X35" s="39" t="s">
        <v>41</v>
      </c>
      <c r="Y35" s="59" t="s">
        <v>41</v>
      </c>
    </row>
    <row r="36" spans="2:25">
      <c r="C36" s="80" t="s">
        <v>3</v>
      </c>
      <c r="D36" s="81"/>
      <c r="E36" s="41">
        <v>734</v>
      </c>
      <c r="F36" s="42">
        <v>49</v>
      </c>
      <c r="G36" s="61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3"/>
    </row>
    <row r="37" spans="2:25" ht="15.75" thickBot="1">
      <c r="C37" s="104" t="s">
        <v>85</v>
      </c>
      <c r="D37" s="105"/>
      <c r="E37" s="64">
        <v>1500</v>
      </c>
      <c r="F37" s="65">
        <v>35</v>
      </c>
      <c r="G37" s="66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</row>
    <row r="38" spans="2:25" ht="15.75" thickBot="1">
      <c r="C38" s="121"/>
      <c r="D38" s="12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ht="36" customHeight="1" thickBot="1">
      <c r="C39" s="96" t="s">
        <v>57</v>
      </c>
      <c r="D39" s="97"/>
      <c r="E39" s="115" t="s">
        <v>1</v>
      </c>
      <c r="F39" s="126" t="s">
        <v>29</v>
      </c>
      <c r="G39" s="122"/>
      <c r="H39" s="69"/>
      <c r="I39" s="79" t="s">
        <v>79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2:25" ht="21.75" customHeight="1">
      <c r="C40" s="98"/>
      <c r="D40" s="99"/>
      <c r="E40" s="116"/>
      <c r="F40" s="127"/>
      <c r="G40" s="122"/>
      <c r="H40" s="69"/>
      <c r="I40" s="70" t="s">
        <v>38</v>
      </c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2"/>
    </row>
    <row r="41" spans="2:25" ht="15" customHeight="1">
      <c r="C41" s="80" t="s">
        <v>67</v>
      </c>
      <c r="D41" s="81"/>
      <c r="E41" s="41">
        <f>+E7+E14+E15+E16</f>
        <v>12696</v>
      </c>
      <c r="F41" s="73">
        <f>+F7+F14+F16</f>
        <v>1182</v>
      </c>
      <c r="G41" s="74">
        <f>+E14+E7</f>
        <v>7963</v>
      </c>
      <c r="H41" s="10"/>
      <c r="I41" s="123" t="s">
        <v>27</v>
      </c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5"/>
    </row>
    <row r="42" spans="2:25" ht="15" customHeight="1">
      <c r="C42" s="119" t="s">
        <v>4</v>
      </c>
      <c r="D42" s="120"/>
      <c r="E42" s="75">
        <f>+E22+E30+E31+E32+E35</f>
        <v>6075</v>
      </c>
      <c r="F42" s="76">
        <f>+F30+F31+F32+F35+F22</f>
        <v>408</v>
      </c>
      <c r="G42" s="74">
        <f>+E22+E24+E25+E26+E27+E31+E32+E33+E34</f>
        <v>6075</v>
      </c>
      <c r="H42" s="10"/>
      <c r="I42" s="123" t="s">
        <v>32</v>
      </c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5"/>
    </row>
    <row r="43" spans="2:25" ht="15" customHeight="1">
      <c r="C43" s="80" t="s">
        <v>5</v>
      </c>
      <c r="D43" s="81"/>
      <c r="E43" s="41">
        <f>+E22+E30+E31+E32+E35+E36</f>
        <v>6809</v>
      </c>
      <c r="F43" s="73">
        <f>+F42+F36</f>
        <v>457</v>
      </c>
      <c r="G43" s="74">
        <f>SUM(G41:G42)</f>
        <v>14038</v>
      </c>
      <c r="H43" s="10"/>
      <c r="I43" s="123" t="s">
        <v>30</v>
      </c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5"/>
    </row>
    <row r="44" spans="2:25" ht="15" customHeight="1" thickBot="1">
      <c r="C44" s="119" t="s">
        <v>6</v>
      </c>
      <c r="D44" s="120"/>
      <c r="E44" s="75">
        <f>+E41+E42</f>
        <v>18771</v>
      </c>
      <c r="F44" s="76">
        <f>+F41+F42</f>
        <v>1590</v>
      </c>
      <c r="G44" s="10"/>
      <c r="H44" s="10"/>
      <c r="I44" s="140" t="s">
        <v>31</v>
      </c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2"/>
    </row>
    <row r="45" spans="2:25" ht="15.75" thickBot="1">
      <c r="C45" s="145" t="s">
        <v>7</v>
      </c>
      <c r="D45" s="146"/>
      <c r="E45" s="77">
        <f>+E41+E43</f>
        <v>19505</v>
      </c>
      <c r="F45" s="78">
        <f>+F44+F36</f>
        <v>1639</v>
      </c>
      <c r="G45" s="10"/>
      <c r="H45" s="10"/>
      <c r="I45" s="11" t="s">
        <v>33</v>
      </c>
      <c r="J45" s="12"/>
      <c r="K45" s="12"/>
      <c r="L45" s="12"/>
      <c r="M45" s="12"/>
      <c r="N45" s="12"/>
      <c r="O45" s="13"/>
      <c r="Q45" s="10"/>
      <c r="R45" s="10"/>
      <c r="S45" s="10"/>
      <c r="T45" s="10"/>
      <c r="U45" s="10"/>
      <c r="V45" s="10"/>
      <c r="W45" s="10"/>
      <c r="X45" s="10"/>
      <c r="Y45" s="10"/>
    </row>
    <row r="46" spans="2:25" ht="15.75" thickBot="1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2:25" hidden="1">
      <c r="J47" s="13"/>
      <c r="K47" s="13"/>
      <c r="L47" s="13"/>
      <c r="M47" s="13"/>
      <c r="N47" s="13"/>
      <c r="O47" s="13"/>
      <c r="P47" s="13"/>
      <c r="Q47" s="10"/>
      <c r="R47" s="10"/>
      <c r="S47" s="10"/>
      <c r="T47" s="10"/>
      <c r="U47" s="10"/>
      <c r="V47" s="10"/>
      <c r="W47" s="10"/>
      <c r="X47" s="10"/>
      <c r="Y47" s="10"/>
    </row>
    <row r="48" spans="2:25" hidden="1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3:25">
      <c r="C49" s="134" t="s">
        <v>70</v>
      </c>
      <c r="D49" s="135"/>
      <c r="E49" s="138" t="s">
        <v>75</v>
      </c>
      <c r="F49" s="138" t="s">
        <v>29</v>
      </c>
      <c r="G49" s="132" t="s">
        <v>44</v>
      </c>
      <c r="H49" s="132" t="s">
        <v>45</v>
      </c>
      <c r="I49" s="132" t="s">
        <v>62</v>
      </c>
      <c r="J49" s="132" t="s">
        <v>61</v>
      </c>
      <c r="K49" s="132" t="s">
        <v>77</v>
      </c>
      <c r="L49" s="151" t="s">
        <v>63</v>
      </c>
      <c r="M49" s="147" t="s">
        <v>64</v>
      </c>
      <c r="N49" s="147" t="s">
        <v>65</v>
      </c>
      <c r="O49" s="138" t="s">
        <v>42</v>
      </c>
      <c r="P49" s="138" t="s">
        <v>43</v>
      </c>
      <c r="Q49" s="149" t="s">
        <v>23</v>
      </c>
      <c r="R49" s="138" t="s">
        <v>28</v>
      </c>
      <c r="S49" s="132" t="s">
        <v>37</v>
      </c>
      <c r="T49" s="132" t="s">
        <v>36</v>
      </c>
      <c r="U49" s="132" t="s">
        <v>39</v>
      </c>
      <c r="V49" s="138" t="s">
        <v>22</v>
      </c>
      <c r="W49" s="138" t="s">
        <v>40</v>
      </c>
      <c r="X49" s="138" t="s">
        <v>24</v>
      </c>
      <c r="Y49" s="143" t="s">
        <v>25</v>
      </c>
    </row>
    <row r="50" spans="3:25" ht="70.900000000000006" customHeight="1">
      <c r="C50" s="136"/>
      <c r="D50" s="137"/>
      <c r="E50" s="139"/>
      <c r="F50" s="139"/>
      <c r="G50" s="133"/>
      <c r="H50" s="133"/>
      <c r="I50" s="133"/>
      <c r="J50" s="133"/>
      <c r="K50" s="133"/>
      <c r="L50" s="152"/>
      <c r="M50" s="148"/>
      <c r="N50" s="148"/>
      <c r="O50" s="139"/>
      <c r="P50" s="139"/>
      <c r="Q50" s="150"/>
      <c r="R50" s="139"/>
      <c r="S50" s="133"/>
      <c r="T50" s="133"/>
      <c r="U50" s="133"/>
      <c r="V50" s="139"/>
      <c r="W50" s="139"/>
      <c r="X50" s="139"/>
      <c r="Y50" s="144"/>
    </row>
    <row r="51" spans="3:25">
      <c r="C51" s="128" t="s">
        <v>71</v>
      </c>
      <c r="D51" s="129"/>
      <c r="E51" s="5">
        <v>7041</v>
      </c>
      <c r="F51" s="6">
        <v>500</v>
      </c>
      <c r="G51" s="6" t="s">
        <v>72</v>
      </c>
      <c r="H51" s="6">
        <v>50</v>
      </c>
      <c r="I51" s="6">
        <v>0</v>
      </c>
      <c r="J51" s="6">
        <v>0</v>
      </c>
      <c r="K51" s="7">
        <f>+J51*I51</f>
        <v>0</v>
      </c>
      <c r="L51" s="8">
        <f>+K51-E51</f>
        <v>-7041</v>
      </c>
      <c r="M51" s="8"/>
      <c r="N51" s="8"/>
      <c r="O51" s="6">
        <v>150</v>
      </c>
      <c r="P51" s="9" t="s">
        <v>41</v>
      </c>
      <c r="Q51" s="9" t="s">
        <v>41</v>
      </c>
      <c r="R51" s="6">
        <v>500</v>
      </c>
      <c r="S51" s="6">
        <v>486</v>
      </c>
      <c r="T51" s="6">
        <v>401</v>
      </c>
      <c r="U51" s="6">
        <v>704</v>
      </c>
      <c r="V51" s="6">
        <v>198</v>
      </c>
      <c r="W51" s="6">
        <v>201</v>
      </c>
      <c r="X51" s="6">
        <v>44</v>
      </c>
      <c r="Y51" s="16">
        <v>35</v>
      </c>
    </row>
    <row r="52" spans="3:25">
      <c r="C52" s="128" t="s">
        <v>73</v>
      </c>
      <c r="D52" s="129"/>
      <c r="E52" s="5">
        <v>9923</v>
      </c>
      <c r="F52" s="6">
        <v>1200</v>
      </c>
      <c r="G52" s="6" t="s">
        <v>72</v>
      </c>
      <c r="H52" s="6">
        <v>50</v>
      </c>
      <c r="I52" s="6">
        <v>0</v>
      </c>
      <c r="J52" s="6">
        <v>0</v>
      </c>
      <c r="K52" s="7">
        <f>+J52*I52</f>
        <v>0</v>
      </c>
      <c r="L52" s="8">
        <f>+K52-E52</f>
        <v>-9923</v>
      </c>
      <c r="M52" s="8"/>
      <c r="N52" s="8"/>
      <c r="O52" s="6">
        <v>420</v>
      </c>
      <c r="P52" s="9" t="s">
        <v>41</v>
      </c>
      <c r="Q52" s="9" t="s">
        <v>41</v>
      </c>
      <c r="R52" s="6">
        <v>1200</v>
      </c>
      <c r="S52" s="6">
        <v>685</v>
      </c>
      <c r="T52" s="6">
        <v>566</v>
      </c>
      <c r="U52" s="6">
        <v>992</v>
      </c>
      <c r="V52" s="6">
        <v>800</v>
      </c>
      <c r="W52" s="6">
        <v>284</v>
      </c>
      <c r="X52" s="6">
        <v>62</v>
      </c>
      <c r="Y52" s="16">
        <v>50</v>
      </c>
    </row>
    <row r="53" spans="3:25" ht="15.75" thickBot="1">
      <c r="C53" s="130" t="s">
        <v>74</v>
      </c>
      <c r="D53" s="131"/>
      <c r="E53" s="19">
        <v>6619</v>
      </c>
      <c r="F53" s="20">
        <v>650</v>
      </c>
      <c r="G53" s="20" t="s">
        <v>72</v>
      </c>
      <c r="H53" s="20">
        <v>50</v>
      </c>
      <c r="I53" s="20">
        <v>0</v>
      </c>
      <c r="J53" s="20">
        <v>0</v>
      </c>
      <c r="K53" s="21">
        <f>+J53*I53</f>
        <v>0</v>
      </c>
      <c r="L53" s="22">
        <f>+K53-E53</f>
        <v>-6619</v>
      </c>
      <c r="M53" s="22"/>
      <c r="N53" s="22"/>
      <c r="O53" s="20">
        <v>220</v>
      </c>
      <c r="P53" s="23" t="s">
        <v>41</v>
      </c>
      <c r="Q53" s="23" t="s">
        <v>41</v>
      </c>
      <c r="R53" s="20">
        <v>650</v>
      </c>
      <c r="S53" s="20">
        <v>457</v>
      </c>
      <c r="T53" s="20">
        <v>377</v>
      </c>
      <c r="U53" s="20">
        <v>662</v>
      </c>
      <c r="V53" s="20">
        <v>400</v>
      </c>
      <c r="W53" s="20">
        <v>189</v>
      </c>
      <c r="X53" s="20">
        <v>41</v>
      </c>
      <c r="Y53" s="24">
        <v>33</v>
      </c>
    </row>
    <row r="55" spans="3:25">
      <c r="C55" s="11"/>
      <c r="D55" s="12"/>
      <c r="E55" s="12"/>
      <c r="F55" s="12"/>
      <c r="G55" s="12"/>
      <c r="H55" s="12"/>
      <c r="I55" s="13"/>
    </row>
  </sheetData>
  <mergeCells count="115">
    <mergeCell ref="I44:Y44"/>
    <mergeCell ref="X49:X50"/>
    <mergeCell ref="Y49:Y50"/>
    <mergeCell ref="C45:D45"/>
    <mergeCell ref="C41:D41"/>
    <mergeCell ref="C42:D42"/>
    <mergeCell ref="C43:D43"/>
    <mergeCell ref="V49:V50"/>
    <mergeCell ref="W49:W50"/>
    <mergeCell ref="N49:N50"/>
    <mergeCell ref="O49:O50"/>
    <mergeCell ref="P49:P50"/>
    <mergeCell ref="Q49:Q50"/>
    <mergeCell ref="R49:R50"/>
    <mergeCell ref="I49:I50"/>
    <mergeCell ref="J49:J50"/>
    <mergeCell ref="K49:K50"/>
    <mergeCell ref="L49:L50"/>
    <mergeCell ref="M49:M50"/>
    <mergeCell ref="C51:D51"/>
    <mergeCell ref="C52:D52"/>
    <mergeCell ref="C53:D53"/>
    <mergeCell ref="S49:S50"/>
    <mergeCell ref="T49:T50"/>
    <mergeCell ref="U49:U50"/>
    <mergeCell ref="C49:D50"/>
    <mergeCell ref="E49:E50"/>
    <mergeCell ref="F49:F50"/>
    <mergeCell ref="G49:G50"/>
    <mergeCell ref="H49:H50"/>
    <mergeCell ref="K5:K6"/>
    <mergeCell ref="L5:L6"/>
    <mergeCell ref="W5:W6"/>
    <mergeCell ref="U5:U6"/>
    <mergeCell ref="C39:D40"/>
    <mergeCell ref="C44:D44"/>
    <mergeCell ref="C23:D23"/>
    <mergeCell ref="C38:D38"/>
    <mergeCell ref="C27:D27"/>
    <mergeCell ref="C31:D31"/>
    <mergeCell ref="C32:D32"/>
    <mergeCell ref="G39:G40"/>
    <mergeCell ref="W20:W21"/>
    <mergeCell ref="U20:U21"/>
    <mergeCell ref="V20:V21"/>
    <mergeCell ref="I42:Y42"/>
    <mergeCell ref="I43:Y43"/>
    <mergeCell ref="E39:E40"/>
    <mergeCell ref="F39:F40"/>
    <mergeCell ref="I41:Y41"/>
    <mergeCell ref="H5:H6"/>
    <mergeCell ref="T20:T21"/>
    <mergeCell ref="K20:K21"/>
    <mergeCell ref="L20:L21"/>
    <mergeCell ref="V5:V6"/>
    <mergeCell ref="G20:G21"/>
    <mergeCell ref="J5:J6"/>
    <mergeCell ref="I20:I21"/>
    <mergeCell ref="J20:J21"/>
    <mergeCell ref="C2:Y3"/>
    <mergeCell ref="Q22:Y22"/>
    <mergeCell ref="C24:D24"/>
    <mergeCell ref="E20:E21"/>
    <mergeCell ref="C15:D15"/>
    <mergeCell ref="F20:F21"/>
    <mergeCell ref="O5:O6"/>
    <mergeCell ref="O20:O21"/>
    <mergeCell ref="P5:P6"/>
    <mergeCell ref="P20:P21"/>
    <mergeCell ref="Q5:Q6"/>
    <mergeCell ref="Q20:Q21"/>
    <mergeCell ref="R5:R6"/>
    <mergeCell ref="R20:R21"/>
    <mergeCell ref="I5:I6"/>
    <mergeCell ref="C22:D22"/>
    <mergeCell ref="C13:D13"/>
    <mergeCell ref="C14:D14"/>
    <mergeCell ref="C20:D21"/>
    <mergeCell ref="C11:D11"/>
    <mergeCell ref="C33:D33"/>
    <mergeCell ref="C34:D34"/>
    <mergeCell ref="C36:D36"/>
    <mergeCell ref="C28:D28"/>
    <mergeCell ref="C29:D29"/>
    <mergeCell ref="C30:D30"/>
    <mergeCell ref="C35:D35"/>
    <mergeCell ref="C37:D37"/>
    <mergeCell ref="C26:D26"/>
    <mergeCell ref="C25:D25"/>
    <mergeCell ref="C17:D17"/>
    <mergeCell ref="C18:D18"/>
    <mergeCell ref="I39:Y39"/>
    <mergeCell ref="C16:D16"/>
    <mergeCell ref="Q16:Y16"/>
    <mergeCell ref="M5:M6"/>
    <mergeCell ref="N5:N6"/>
    <mergeCell ref="M20:M21"/>
    <mergeCell ref="N20:N21"/>
    <mergeCell ref="C7:D7"/>
    <mergeCell ref="G5:G6"/>
    <mergeCell ref="H20:H21"/>
    <mergeCell ref="Y5:Y6"/>
    <mergeCell ref="Y20:Y21"/>
    <mergeCell ref="X5:X6"/>
    <mergeCell ref="X20:X21"/>
    <mergeCell ref="S5:S6"/>
    <mergeCell ref="S20:S21"/>
    <mergeCell ref="T5:T6"/>
    <mergeCell ref="C12:D12"/>
    <mergeCell ref="C5:D6"/>
    <mergeCell ref="E5:E6"/>
    <mergeCell ref="F5:F6"/>
    <mergeCell ref="C8:D8"/>
    <mergeCell ref="C9:D9"/>
    <mergeCell ref="C10:D10"/>
  </mergeCells>
  <hyperlinks>
    <hyperlink ref="I45" r:id="rId1" xr:uid="{DBF8CAB6-1EDB-4F36-AD21-F8E53E47EE0B}"/>
  </hyperlinks>
  <pageMargins left="0.25" right="0.25" top="0.75" bottom="0.75" header="0.3" footer="0.3"/>
  <pageSetup scale="67" fitToWidth="0" fitToHeight="0" orientation="landscape" r:id="rId2"/>
</worksheet>
</file>

<file path=docMetadata/LabelInfo.xml><?xml version="1.0" encoding="utf-8"?>
<clbl:labelList xmlns:clbl="http://schemas.microsoft.com/office/2020/mipLabelMetadata">
  <clbl:label id="{d0e7b55c-8019-4c6c-b8ed-d10773a9045c}" enabled="0" method="" siteId="{d0e7b55c-8019-4c6c-b8ed-d10773a904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Ballroom Data</vt:lpstr>
      <vt:lpstr>'Ballroom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Sajdak</dc:creator>
  <cp:lastModifiedBy>Nino Stvilia</cp:lastModifiedBy>
  <cp:lastPrinted>2023-07-19T18:05:26Z</cp:lastPrinted>
  <dcterms:created xsi:type="dcterms:W3CDTF">2017-12-27T14:28:36Z</dcterms:created>
  <dcterms:modified xsi:type="dcterms:W3CDTF">2026-03-23T21:46:22Z</dcterms:modified>
</cp:coreProperties>
</file>